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C:\Users\serap.geyik\Desktop\"/>
    </mc:Choice>
  </mc:AlternateContent>
  <xr:revisionPtr revIDLastSave="0" documentId="13_ncr:1_{89AA1047-1875-4B96-A273-AD1D17605D12}" xr6:coauthVersionLast="47" xr6:coauthVersionMax="47" xr10:uidLastSave="{00000000-0000-0000-0000-000000000000}"/>
  <bookViews>
    <workbookView xWindow="-110" yWindow="-110" windowWidth="19420" windowHeight="10300" xr2:uid="{00000000-000D-0000-FFFF-FFFF00000000}"/>
  </bookViews>
  <sheets>
    <sheet name="Bordro Parametreleri" sheetId="2" r:id="rId1"/>
  </sheets>
  <definedNames>
    <definedName name="_xlnm._FilterDatabase" localSheetId="0" hidden="1">'Bordro Parametreleri'!$A$1:$F$60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4" i="2" l="1"/>
  <c r="E73" i="2"/>
  <c r="E72" i="2"/>
  <c r="E71" i="2"/>
  <c r="E69" i="2"/>
  <c r="E68" i="2"/>
  <c r="E67" i="2"/>
  <c r="E66" i="2"/>
  <c r="E65" i="2"/>
  <c r="E64" i="2"/>
  <c r="C64" i="2"/>
  <c r="C65" i="2" s="1"/>
  <c r="C66" i="2" s="1"/>
  <c r="C67" i="2" s="1"/>
  <c r="C68" i="2" s="1"/>
  <c r="C69" i="2" s="1"/>
  <c r="C70" i="2" s="1"/>
  <c r="C71" i="2" s="1"/>
  <c r="C72" i="2" s="1"/>
  <c r="C73" i="2" s="1"/>
  <c r="C74" i="2" s="1"/>
  <c r="E63" i="2"/>
  <c r="C60" i="2"/>
  <c r="D56" i="2"/>
  <c r="D55" i="2"/>
  <c r="D51" i="2"/>
  <c r="C24" i="2"/>
  <c r="C8" i="2"/>
  <c r="B8" i="2"/>
  <c r="B7" i="2"/>
  <c r="D3" i="2"/>
  <c r="B40" i="2" s="1"/>
  <c r="B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Furkan Kumral (NAZALI-TR)</author>
  </authors>
  <commentList>
    <comment ref="A60" authorId="0" shapeId="0" xr:uid="{A4875A17-565F-417F-A7D9-7222BF7B08AC}">
      <text>
        <r>
          <rPr>
            <b/>
            <sz val="9"/>
            <color indexed="81"/>
            <rFont val="Tahoma"/>
            <family val="2"/>
            <charset val="162"/>
          </rPr>
          <t xml:space="preserve">Bakanlar Kurulu bu yetkisini 05.05.2018 tarihinde Resmi Gazete 'de yayımlanan karar ile kullanmış ve işverenlerce kadın çalışanı adına doğrudan kreş ve gündüz bakımevi hizmetini veren kurumlara ödeme yapılması durumunda %15 gelir vergisi istisna oranı %50'ye çıkarılmıştır. </t>
        </r>
      </text>
    </comment>
  </commentList>
</comments>
</file>

<file path=xl/sharedStrings.xml><?xml version="1.0" encoding="utf-8"?>
<sst xmlns="http://schemas.openxmlformats.org/spreadsheetml/2006/main" count="115" uniqueCount="99">
  <si>
    <t>Asgari Ücret</t>
  </si>
  <si>
    <t>Uygulanacak Dönemi</t>
  </si>
  <si>
    <t>SGK Taban Ücreti TL (Aylık kazancın alt sınırı)</t>
  </si>
  <si>
    <t>1 Yıldan 5 Yıla Kadar Olanlar</t>
  </si>
  <si>
    <t>14 İş Günü</t>
  </si>
  <si>
    <t>5 Yıldan 15 Yıla Kadar Olanlar</t>
  </si>
  <si>
    <t>20 İş Günü</t>
  </si>
  <si>
    <t>15 Yıl ve Daha Fazla Olanlar</t>
  </si>
  <si>
    <t>26 İş Günü</t>
  </si>
  <si>
    <t>İhbar Süreleri</t>
  </si>
  <si>
    <t>İşi 6 aydan az sürmüş işçi için</t>
  </si>
  <si>
    <t xml:space="preserve">2 Hafta </t>
  </si>
  <si>
    <t>İşi 6 aydan 1,5 yıla kadar sürmüş işçi için</t>
  </si>
  <si>
    <t>4 Hafta</t>
  </si>
  <si>
    <t xml:space="preserve">İşi 1,5 yıldan 3 yıla kadar sürmüş işçi için </t>
  </si>
  <si>
    <t>6 Hafta</t>
  </si>
  <si>
    <t>İşi 3 yıldan fazla sürmüş işçi için</t>
  </si>
  <si>
    <t>8 Hafta</t>
  </si>
  <si>
    <t>Dönemi</t>
  </si>
  <si>
    <t>Tutarı (TL)</t>
  </si>
  <si>
    <t>Gelir dilimi</t>
  </si>
  <si>
    <t>Vergi oranı</t>
  </si>
  <si>
    <t>Asgari Yıllık Ücretli İzin Süreleri</t>
  </si>
  <si>
    <t>Hizmet Süresi</t>
  </si>
  <si>
    <t>İzin Süresi</t>
  </si>
  <si>
    <t>Brüt Günlük</t>
  </si>
  <si>
    <t>Brüt Aylık</t>
  </si>
  <si>
    <r>
      <t>İşverenlerce hizmet erbabının </t>
    </r>
    <r>
      <rPr>
        <b/>
        <sz val="12"/>
        <rFont val="Times New Roman"/>
        <family val="1"/>
        <charset val="162"/>
      </rPr>
      <t>işyerine gidip gelmesi</t>
    </r>
    <r>
      <rPr>
        <sz val="12"/>
        <rFont val="Times New Roman"/>
        <family val="1"/>
        <charset val="162"/>
      </rPr>
      <t> için sağlanan menfaatlere ilişkin istisna tutarı</t>
    </r>
  </si>
  <si>
    <t>Aile ve Çocuk Yardımı</t>
  </si>
  <si>
    <t>Aile Yardımı</t>
  </si>
  <si>
    <t>GV</t>
  </si>
  <si>
    <t>SGK</t>
  </si>
  <si>
    <t>SGK Prim Oranları</t>
  </si>
  <si>
    <t>Dönem</t>
  </si>
  <si>
    <t>N.Çalışan</t>
  </si>
  <si>
    <t>Emekli</t>
  </si>
  <si>
    <t xml:space="preserve"> SGK İşçi Payı </t>
  </si>
  <si>
    <t xml:space="preserve"> SGK İşçi İşsizlik Payı </t>
  </si>
  <si>
    <t xml:space="preserve"> SGK İşveren Payı </t>
  </si>
  <si>
    <t xml:space="preserve"> SGK İşveren İşsizlik Payı </t>
  </si>
  <si>
    <t>Özel Sağlık Sigortası İndirimi</t>
  </si>
  <si>
    <t>İşveren Birikimli Hayat</t>
  </si>
  <si>
    <t>İşveren Sağlık ve Hayat</t>
  </si>
  <si>
    <t>İşçi Sağlık ve Hayat</t>
  </si>
  <si>
    <t>Sigorta Tipi</t>
  </si>
  <si>
    <t>Aylık Sınır</t>
  </si>
  <si>
    <t>Yıllık Sınır</t>
  </si>
  <si>
    <t>Brüt Ücretin 15%'i</t>
  </si>
  <si>
    <t>Brüt Yıllık Asgari Ücret</t>
  </si>
  <si>
    <t>İşçi Birikimli Hayat</t>
  </si>
  <si>
    <t>KDV Oranı</t>
  </si>
  <si>
    <t>KDV Dahil</t>
  </si>
  <si>
    <t>Yemek Çeki İstisnalar</t>
  </si>
  <si>
    <t>Yemek Nakdi İstisnalar</t>
  </si>
  <si>
    <t>İşverenlerce, kadın hizmet erbabına kreş ve gündüz bakımevi hizmeti verilmek suretiyle sağlanan menfaatler (İşverenlerce bu hizmetlerin verilmediği durumlarda, ödemenin doğrudan bu hizmetleri sağlayan gelir veya kurumlar vergisi mükelleflerine yapılması şartıyla, her bir çocuk için aylık, asgarî ücretin aylık brüt tutarının %15’ini aşmamak üzere bu istisnadan yararlanılır. Kreş ve gündüz bakımevi hizmetini sağlayanlara yapılan ödemelerin belirlenen istisna tutarını aşan kısmı ile hizmet erbabına bu amaçla nakden yapılan ödemeler ve sağlanan menfaatler ücret olarak vergilendirilir. Bu bentte yer alan %15 oranını, asgarî ücretin aylık brüt tutarının %50’sine kadar artırmaya ve kanuni seviyesine getirmeye Cumhurbaşkanı, bu istisnanın uygulanmasına ilişkin usul ve esasları belirlemeye Maliye Bakanlığı yetkilidir.).(3)(4)</t>
  </si>
  <si>
    <t>Tamamı</t>
  </si>
  <si>
    <t>GV İndirim</t>
  </si>
  <si>
    <t>Net Aylık</t>
  </si>
  <si>
    <t>01 Ocak 2025 – 31 Aralık 2025</t>
  </si>
  <si>
    <t>2025 Yılında Uygulanacak Brüt Asgari Ücret Tutarları</t>
  </si>
  <si>
    <t>2025 Yılında Uygulanacak SGK Taban Tavan Ücret</t>
  </si>
  <si>
    <t>2025 Yılında Uygulanacak Kıdem Tazminatı Tavanı</t>
  </si>
  <si>
    <t>01.07.2025 - 31.12.2025</t>
  </si>
  <si>
    <t>01.01.2025 - 30.06.2025</t>
  </si>
  <si>
    <t>2025 Yılı Gelir Vergisi Dilimleri</t>
  </si>
  <si>
    <t>01 Ocak 2025 – 31 Aralık 2025 Günlük</t>
  </si>
  <si>
    <t>158.000 TL'ye kadar</t>
  </si>
  <si>
    <t>330.000 TL'nin 158.000 TL'si için 23.700 TL, fazlası</t>
  </si>
  <si>
    <t>1.200.000 TL'nin 330.000 TL'si için 58.100 TL, fazlası</t>
  </si>
  <si>
    <t>4.300.000 TL'nin 1.200.000 TL'si için 293.000 TL, fazlası</t>
  </si>
  <si>
    <t>4.300.000 TL'den fazlasının 4.300.000 TL'si için 1.378.000 TL, fazlası</t>
  </si>
  <si>
    <t>III. Derece Engelliler (Çalışma gücünün asgari % 40'ını kaybetmiş olanlar)</t>
  </si>
  <si>
    <t>Çocuk Yardımı ( Çocuk Başına [2 Çocuğa Kadar] )</t>
  </si>
  <si>
    <t>Özel Sağlık Sigortası + Bes (İşveren) Sgk Muafiyeti</t>
  </si>
  <si>
    <t>Özel Sağlık Sigortası SGK Muafiyeti</t>
  </si>
  <si>
    <t>SGK Muafiyeti</t>
  </si>
  <si>
    <t>Brüt Asgari Ücretin 30%'u</t>
  </si>
  <si>
    <t>Tutar</t>
  </si>
  <si>
    <t>2025 Yılında Uygulanacak Mevcut Verilere Göre Asgari Ücret İstisnaları</t>
  </si>
  <si>
    <t>Asg.Ücret Brüt Tutarı</t>
  </si>
  <si>
    <t>Asg.Ücret Kümülatif Gelir Vergisi Matrahı</t>
  </si>
  <si>
    <t>Asg.Ücret Gelir Vergisi Matrahı</t>
  </si>
  <si>
    <t>Asg.Ücret Gelir Vergisi İstisnası</t>
  </si>
  <si>
    <t>Asg.Ücret Damga Vergisi İstisnası</t>
  </si>
  <si>
    <t>Stajyer Ücreti</t>
  </si>
  <si>
    <t xml:space="preserve">Muafiyet </t>
  </si>
  <si>
    <t xml:space="preserve">I.   Derece Engelliler (Çalışma gücünün asgari % 80'ini kaybetmiş olanlar)
</t>
  </si>
  <si>
    <t>II.  Derece Engelliler (Çalışma gücünün asgari % 60'ını kaybetmiş olanlar)</t>
  </si>
  <si>
    <t>SGK Tavan Ücreti TL 
(Aylık kazancın üst sınırı)</t>
  </si>
  <si>
    <r>
      <t>İşverenlerce işyeri veya işyerinin müştemilatı dışında kalan yerlerde hizmet erbabına </t>
    </r>
    <r>
      <rPr>
        <b/>
        <sz val="12"/>
        <rFont val="Times New Roman"/>
        <family val="1"/>
        <charset val="162"/>
      </rPr>
      <t>yemek</t>
    </r>
    <r>
      <rPr>
        <sz val="12"/>
        <rFont val="Times New Roman"/>
        <family val="1"/>
        <charset val="162"/>
      </rPr>
      <t xml:space="preserve"> verilmek suretiyle sağlanan menfaatlere ilişkin istisna tutarı 
</t>
    </r>
    <r>
      <rPr>
        <b/>
        <sz val="12"/>
        <rFont val="Times New Roman"/>
        <family val="1"/>
        <charset val="162"/>
      </rPr>
      <t xml:space="preserve">(193 No'lu GVK 23. Maddesi) </t>
    </r>
    <r>
      <rPr>
        <sz val="12"/>
        <rFont val="Times New Roman"/>
        <family val="1"/>
        <charset val="162"/>
      </rPr>
      <t xml:space="preserve"> (Gelir Vergisi)</t>
    </r>
  </si>
  <si>
    <r>
      <t xml:space="preserve">17.11.2022 tarihli  ve 2022/323 sayılı  Karar ile  yemek  bedeli adı  altında  sigortalılara veya  sigortalılar  için üçüncü  kişilere  yapılan  her türlü  ödemelerin, günlük  brüt asgari  ücretin yüzde  23,65’inin  prime esas  kazançtan istisna  tutulmasına karar verilmiştir. </t>
    </r>
    <r>
      <rPr>
        <b/>
        <sz val="12"/>
        <rFont val="Times New Roman"/>
        <family val="1"/>
        <charset val="162"/>
      </rPr>
      <t>(SGK Genelgesi 2022/20 "Yemek Bedeli")</t>
    </r>
    <r>
      <rPr>
        <sz val="12"/>
        <rFont val="Times New Roman"/>
        <family val="1"/>
        <charset val="162"/>
      </rPr>
      <t xml:space="preserve">  (SGK) (</t>
    </r>
    <r>
      <rPr>
        <sz val="12"/>
        <color rgb="FFFF0000"/>
        <rFont val="Times New Roman"/>
        <family val="1"/>
        <charset val="162"/>
      </rPr>
      <t>Değişiklik Bekleniyor.</t>
    </r>
    <r>
      <rPr>
        <sz val="12"/>
        <rFont val="Times New Roman"/>
        <family val="1"/>
        <charset val="162"/>
      </rPr>
      <t>)</t>
    </r>
  </si>
  <si>
    <t>* Henüz yayımlanmamıştır</t>
  </si>
  <si>
    <t>Yol İstisnaları</t>
  </si>
  <si>
    <t>Engellilik İndirimi- Gelir Vergisi</t>
  </si>
  <si>
    <t>Henüz yayımlanmamıştır</t>
  </si>
  <si>
    <t>GV Muafiyeti</t>
  </si>
  <si>
    <t xml:space="preserve">2025 Yılında Uygulanacak Stajyer Ücreti Net Tutarı </t>
  </si>
  <si>
    <t>YOK</t>
  </si>
  <si>
    <t>Kreş Yardımı İstisnaları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</si>
</sst>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m/yyyy"/>
  </numFmts>
  <fonts count="11" x14ac:knownFonts="1">
    <font>
      <sz val="11"/>
      <color theme="1"/>
      <name val="Calibri"/>
      <family val="2"/>
      <scheme val="minor"/>
    </font>
    <font>
      <sz val="11"/>
      <color theme="1"/>
      <name val="Calibri"/>
      <family val="2"/>
      <charset val="162"/>
      <scheme val="minor"/>
    </font>
    <font>
      <b/>
      <sz val="12"/>
      <name val="Times New Roman"/>
      <family val="1"/>
      <charset val="162"/>
    </font>
    <font>
      <sz val="12"/>
      <name val="Times New Roman"/>
      <family val="1"/>
      <charset val="162"/>
    </font>
    <font>
      <b/>
      <sz val="12"/>
      <color theme="0"/>
      <name val="Times New Roman"/>
      <family val="1"/>
      <charset val="162"/>
    </font>
    <font>
      <b/>
      <sz val="12"/>
      <color rgb="FF000000"/>
      <name val="Times New Roman"/>
      <family val="1"/>
      <charset val="162"/>
    </font>
    <font>
      <sz val="12"/>
      <color rgb="FF000000"/>
      <name val="Times New Roman"/>
      <family val="1"/>
      <charset val="162"/>
    </font>
    <font>
      <sz val="12"/>
      <color rgb="FFFF0000"/>
      <name val="Times New Roman"/>
      <family val="1"/>
      <charset val="162"/>
    </font>
    <font>
      <sz val="10"/>
      <name val="Times New Roman"/>
      <family val="1"/>
      <charset val="162"/>
    </font>
    <font>
      <b/>
      <sz val="9"/>
      <color indexed="81"/>
      <name val="Tahoma"/>
      <family val="2"/>
      <charset val="162"/>
    </font>
    <font>
      <b/>
      <sz val="12"/>
      <color rgb="FFFF0000"/>
      <name val="Times New Roman"/>
      <family val="1"/>
      <charset val="162"/>
    </font>
  </fonts>
  <fills count="4">
    <fill>
      <patternFill patternType="none"/>
    </fill>
    <fill>
      <patternFill patternType="gray125"/>
    </fill>
    <fill>
      <patternFill patternType="solid">
        <fgColor rgb="FFFFFFFF"/>
        <bgColor indexed="64"/>
      </patternFill>
    </fill>
    <fill>
      <patternFill patternType="solid">
        <fgColor theme="4" tint="-0.49998474074526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s>
  <cellStyleXfs count="2">
    <xf numFmtId="0" fontId="0" fillId="0" borderId="0"/>
    <xf numFmtId="0" fontId="1" fillId="0" borderId="0"/>
  </cellStyleXfs>
  <cellXfs count="68">
    <xf numFmtId="0" fontId="0" fillId="0" borderId="0" xfId="0"/>
    <xf numFmtId="0" fontId="3" fillId="0" borderId="1" xfId="0" applyFont="1" applyBorder="1" applyAlignment="1">
      <alignment horizontal="justify" vertical="center" wrapText="1"/>
    </xf>
    <xf numFmtId="0" fontId="3" fillId="0" borderId="1" xfId="0" applyFont="1" applyBorder="1" applyAlignment="1">
      <alignment vertical="center" wrapText="1"/>
    </xf>
    <xf numFmtId="0" fontId="3" fillId="0" borderId="0" xfId="0" applyFon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xf>
    <xf numFmtId="9" fontId="3" fillId="0" borderId="1" xfId="0" applyNumberFormat="1" applyFont="1" applyBorder="1" applyAlignment="1">
      <alignment horizontal="center"/>
    </xf>
    <xf numFmtId="0" fontId="4" fillId="3" borderId="1" xfId="0" applyFont="1" applyFill="1" applyBorder="1" applyAlignment="1">
      <alignment horizontal="center" vertical="center"/>
    </xf>
    <xf numFmtId="0" fontId="5" fillId="0" borderId="4" xfId="0" applyFont="1" applyBorder="1" applyAlignment="1">
      <alignment horizontal="center" vertical="center" wrapText="1" readingOrder="1"/>
    </xf>
    <xf numFmtId="0" fontId="2" fillId="0" borderId="1" xfId="0" applyFont="1" applyBorder="1" applyAlignment="1">
      <alignment horizontal="center" vertical="center"/>
    </xf>
    <xf numFmtId="0" fontId="6" fillId="0" borderId="4" xfId="0" applyFont="1" applyBorder="1" applyAlignment="1">
      <alignment horizontal="left" wrapText="1" readingOrder="1"/>
    </xf>
    <xf numFmtId="9" fontId="6" fillId="0" borderId="4" xfId="0" applyNumberFormat="1" applyFont="1" applyBorder="1" applyAlignment="1">
      <alignment horizontal="center" wrapText="1" readingOrder="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3" fillId="0" borderId="2" xfId="0" applyFont="1" applyBorder="1"/>
    <xf numFmtId="0" fontId="2" fillId="0" borderId="2" xfId="0" applyFont="1" applyBorder="1" applyAlignment="1">
      <alignment vertical="center"/>
    </xf>
    <xf numFmtId="4" fontId="3" fillId="0" borderId="1" xfId="0" applyNumberFormat="1" applyFont="1" applyBorder="1" applyAlignment="1">
      <alignment horizontal="center" vertical="center" wrapText="1"/>
    </xf>
    <xf numFmtId="4" fontId="3" fillId="0" borderId="0" xfId="0" applyNumberFormat="1" applyFont="1"/>
    <xf numFmtId="0" fontId="4" fillId="3" borderId="1" xfId="0" applyFont="1" applyFill="1" applyBorder="1" applyAlignment="1">
      <alignment vertical="center"/>
    </xf>
    <xf numFmtId="4" fontId="3" fillId="0" borderId="1" xfId="0" applyNumberFormat="1" applyFont="1" applyBorder="1" applyAlignment="1">
      <alignment horizontal="center"/>
    </xf>
    <xf numFmtId="4" fontId="3" fillId="2" borderId="1" xfId="0" applyNumberFormat="1" applyFont="1" applyFill="1" applyBorder="1" applyAlignment="1">
      <alignment horizontal="center" vertical="center"/>
    </xf>
    <xf numFmtId="0" fontId="3" fillId="2" borderId="0" xfId="0" applyFont="1" applyFill="1" applyAlignment="1">
      <alignment horizontal="left" vertical="center" wrapText="1"/>
    </xf>
    <xf numFmtId="4" fontId="3" fillId="2" borderId="0" xfId="0" applyNumberFormat="1" applyFont="1" applyFill="1" applyAlignment="1">
      <alignment horizontal="center" vertical="center"/>
    </xf>
    <xf numFmtId="4" fontId="3" fillId="0" borderId="0" xfId="0" applyNumberFormat="1" applyFont="1" applyAlignment="1">
      <alignment horizontal="center"/>
    </xf>
    <xf numFmtId="0" fontId="3" fillId="0" borderId="0" xfId="0" applyFont="1" applyAlignment="1">
      <alignment horizontal="center"/>
    </xf>
    <xf numFmtId="4" fontId="3" fillId="0" borderId="1" xfId="0" applyNumberFormat="1" applyFont="1" applyBorder="1" applyAlignment="1">
      <alignment horizontal="center" vertical="center"/>
    </xf>
    <xf numFmtId="9" fontId="3" fillId="0" borderId="1" xfId="0" applyNumberFormat="1" applyFont="1" applyBorder="1" applyAlignment="1">
      <alignment horizontal="center" vertical="center"/>
    </xf>
    <xf numFmtId="0" fontId="3" fillId="0" borderId="1" xfId="0" applyFont="1" applyBorder="1" applyAlignment="1">
      <alignment horizontal="center" vertical="center"/>
    </xf>
    <xf numFmtId="4" fontId="2" fillId="0" borderId="1" xfId="0" applyNumberFormat="1" applyFont="1" applyBorder="1" applyAlignment="1">
      <alignment horizontal="center" vertical="center"/>
    </xf>
    <xf numFmtId="4" fontId="2" fillId="0" borderId="8" xfId="0" applyNumberFormat="1" applyFont="1" applyBorder="1" applyAlignment="1">
      <alignment horizontal="center" vertical="center"/>
    </xf>
    <xf numFmtId="0" fontId="4" fillId="3" borderId="7" xfId="0" applyFont="1" applyFill="1" applyBorder="1" applyAlignment="1">
      <alignment horizontal="center" vertical="center"/>
    </xf>
    <xf numFmtId="10" fontId="6" fillId="0" borderId="4" xfId="0" applyNumberFormat="1" applyFont="1" applyBorder="1" applyAlignment="1">
      <alignment horizontal="center" wrapText="1" readingOrder="1"/>
    </xf>
    <xf numFmtId="9" fontId="3" fillId="0" borderId="0" xfId="0" applyNumberFormat="1" applyFont="1" applyAlignment="1">
      <alignment horizontal="center"/>
    </xf>
    <xf numFmtId="0" fontId="2" fillId="0" borderId="1" xfId="0" applyFont="1" applyBorder="1" applyAlignment="1">
      <alignment vertical="center"/>
    </xf>
    <xf numFmtId="0" fontId="3" fillId="0" borderId="1" xfId="0" applyFont="1" applyBorder="1"/>
    <xf numFmtId="0" fontId="4" fillId="3" borderId="1" xfId="0" applyFont="1" applyFill="1" applyBorder="1" applyAlignment="1">
      <alignment horizontal="center" vertical="center" wrapText="1"/>
    </xf>
    <xf numFmtId="164" fontId="3" fillId="0" borderId="1" xfId="0" applyNumberFormat="1" applyFont="1" applyBorder="1" applyAlignment="1">
      <alignment horizontal="left"/>
    </xf>
    <xf numFmtId="4" fontId="10" fillId="2" borderId="1" xfId="0" applyNumberFormat="1" applyFont="1" applyFill="1" applyBorder="1" applyAlignment="1">
      <alignment horizontal="center" vertical="center"/>
    </xf>
    <xf numFmtId="0" fontId="10" fillId="0" borderId="0" xfId="0" applyFont="1"/>
    <xf numFmtId="0" fontId="4" fillId="3" borderId="2"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3" xfId="0" applyFont="1" applyFill="1" applyBorder="1" applyAlignment="1">
      <alignment horizontal="center" vertical="center"/>
    </xf>
    <xf numFmtId="0" fontId="8" fillId="0" borderId="1" xfId="0" applyFont="1" applyBorder="1" applyAlignment="1">
      <alignment horizontal="left" vertical="top" wrapText="1"/>
    </xf>
    <xf numFmtId="0" fontId="3" fillId="0" borderId="2" xfId="0" applyFont="1" applyBorder="1" applyAlignment="1">
      <alignment horizontal="left"/>
    </xf>
    <xf numFmtId="0" fontId="3" fillId="0" borderId="3" xfId="0" applyFont="1" applyBorder="1" applyAlignment="1">
      <alignment horizontal="left"/>
    </xf>
    <xf numFmtId="0" fontId="4" fillId="3" borderId="1"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0" borderId="1" xfId="0" applyFont="1" applyBorder="1" applyAlignment="1">
      <alignment horizontal="center" vertical="center"/>
    </xf>
    <xf numFmtId="9" fontId="3" fillId="0" borderId="1" xfId="0" applyNumberFormat="1" applyFont="1" applyBorder="1" applyAlignment="1">
      <alignment horizont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4" fontId="10" fillId="0" borderId="1" xfId="0" applyNumberFormat="1" applyFont="1" applyBorder="1" applyAlignment="1">
      <alignment horizontal="center" vertical="center" wrapText="1"/>
    </xf>
    <xf numFmtId="9" fontId="3" fillId="0" borderId="1" xfId="0" applyNumberFormat="1" applyFont="1" applyBorder="1" applyAlignment="1">
      <alignment horizontal="center" vertical="center" wrapText="1"/>
    </xf>
    <xf numFmtId="4" fontId="3" fillId="0" borderId="2" xfId="0" applyNumberFormat="1" applyFont="1" applyBorder="1" applyAlignment="1">
      <alignment horizontal="center" vertical="center" wrapText="1"/>
    </xf>
    <xf numFmtId="4" fontId="3" fillId="0" borderId="3" xfId="0" applyNumberFormat="1" applyFont="1" applyBorder="1" applyAlignment="1">
      <alignment horizontal="center" vertical="center" wrapText="1"/>
    </xf>
    <xf numFmtId="0" fontId="3" fillId="0" borderId="0" xfId="0" applyFont="1"/>
    <xf numFmtId="0" fontId="3" fillId="2" borderId="2" xfId="0" applyFont="1" applyFill="1" applyBorder="1" applyAlignment="1">
      <alignment vertical="top" wrapText="1"/>
    </xf>
    <xf numFmtId="0" fontId="3" fillId="2" borderId="2" xfId="0" applyFont="1" applyFill="1" applyBorder="1" applyAlignment="1">
      <alignment vertical="center" wrapText="1"/>
    </xf>
    <xf numFmtId="0" fontId="4" fillId="3" borderId="2" xfId="0" applyFont="1" applyFill="1" applyBorder="1" applyAlignment="1">
      <alignment vertical="center"/>
    </xf>
    <xf numFmtId="0" fontId="3" fillId="2" borderId="1" xfId="0" applyFont="1" applyFill="1" applyBorder="1" applyAlignment="1">
      <alignment vertical="center" wrapText="1"/>
    </xf>
    <xf numFmtId="4" fontId="3" fillId="0" borderId="1" xfId="0" applyNumberFormat="1" applyFont="1" applyBorder="1" applyAlignment="1">
      <alignment horizontal="left" vertical="center"/>
    </xf>
    <xf numFmtId="0" fontId="2" fillId="0" borderId="1" xfId="0" applyFont="1" applyBorder="1" applyAlignment="1">
      <alignment horizontal="center"/>
    </xf>
    <xf numFmtId="4" fontId="2" fillId="0" borderId="10" xfId="0" applyNumberFormat="1" applyFont="1" applyBorder="1" applyAlignment="1">
      <alignment horizontal="center" vertical="center"/>
    </xf>
    <xf numFmtId="9" fontId="3" fillId="0" borderId="0" xfId="0" applyNumberFormat="1" applyFont="1" applyBorder="1" applyAlignment="1">
      <alignment horizontal="center" vertical="center"/>
    </xf>
    <xf numFmtId="2" fontId="3" fillId="0" borderId="1" xfId="0" applyNumberFormat="1" applyFont="1" applyFill="1" applyBorder="1" applyAlignment="1">
      <alignment horizontal="center"/>
    </xf>
    <xf numFmtId="2" fontId="7" fillId="0" borderId="1" xfId="0" applyNumberFormat="1" applyFont="1" applyFill="1" applyBorder="1" applyAlignment="1">
      <alignment horizontal="center"/>
    </xf>
  </cellXfs>
  <cellStyles count="2">
    <cellStyle name="Normal" xfId="0" builtinId="0"/>
    <cellStyle name="Normal 2" xfId="1" xr:uid="{A4CB1890-A60C-4091-ACC9-77285365EB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2C5E6-3B65-4E03-B40F-DC856DC12E78}">
  <dimension ref="A1:H93"/>
  <sheetViews>
    <sheetView tabSelected="1" zoomScale="70" zoomScaleNormal="70" workbookViewId="0">
      <selection activeCell="A12" sqref="A12"/>
    </sheetView>
  </sheetViews>
  <sheetFormatPr defaultColWidth="9.08984375" defaultRowHeight="15.5" x14ac:dyDescent="0.35"/>
  <cols>
    <col min="1" max="1" width="73" style="3" customWidth="1"/>
    <col min="2" max="2" width="27.26953125" style="3" customWidth="1"/>
    <col min="3" max="3" width="21.90625" style="3" customWidth="1"/>
    <col min="4" max="4" width="24.453125" style="3" customWidth="1"/>
    <col min="5" max="5" width="12.453125" style="3" bestFit="1" customWidth="1"/>
    <col min="6" max="6" width="12.90625" style="3" bestFit="1" customWidth="1"/>
    <col min="7" max="9" width="9.08984375" style="3"/>
    <col min="10" max="10" width="10.08984375" style="3" bestFit="1" customWidth="1"/>
    <col min="11" max="13" width="9.08984375" style="3"/>
    <col min="14" max="14" width="10.08984375" style="3" bestFit="1" customWidth="1"/>
    <col min="15" max="16384" width="9.08984375" style="3"/>
  </cols>
  <sheetData>
    <row r="1" spans="1:6" ht="24.9" customHeight="1" x14ac:dyDescent="0.35">
      <c r="A1" s="46" t="s">
        <v>59</v>
      </c>
      <c r="B1" s="46"/>
      <c r="C1" s="46"/>
      <c r="D1" s="46"/>
    </row>
    <row r="2" spans="1:6" x14ac:dyDescent="0.35">
      <c r="A2" s="5" t="s">
        <v>0</v>
      </c>
      <c r="B2" s="5" t="s">
        <v>25</v>
      </c>
      <c r="C2" s="5" t="s">
        <v>26</v>
      </c>
      <c r="D2" s="10" t="s">
        <v>57</v>
      </c>
    </row>
    <row r="3" spans="1:6" x14ac:dyDescent="0.35">
      <c r="A3" s="4" t="s">
        <v>58</v>
      </c>
      <c r="B3" s="17">
        <f>+C3/30</f>
        <v>866.85</v>
      </c>
      <c r="C3" s="17">
        <v>26005.5</v>
      </c>
      <c r="D3" s="17">
        <f>ROUNDDOWN(+C3*0.85,2)</f>
        <v>22104.67</v>
      </c>
    </row>
    <row r="4" spans="1:6" x14ac:dyDescent="0.35">
      <c r="A4" s="4"/>
      <c r="B4" s="17"/>
      <c r="C4" s="17"/>
      <c r="D4" s="17"/>
    </row>
    <row r="5" spans="1:6" x14ac:dyDescent="0.35">
      <c r="A5" s="46" t="s">
        <v>60</v>
      </c>
      <c r="B5" s="46"/>
      <c r="C5" s="46"/>
      <c r="D5" s="46"/>
    </row>
    <row r="6" spans="1:6" ht="53" customHeight="1" x14ac:dyDescent="0.35">
      <c r="A6" s="5" t="s">
        <v>1</v>
      </c>
      <c r="B6" s="5" t="s">
        <v>2</v>
      </c>
      <c r="C6" s="52" t="s">
        <v>88</v>
      </c>
      <c r="D6" s="52"/>
    </row>
    <row r="7" spans="1:6" ht="31.5" customHeight="1" x14ac:dyDescent="0.35">
      <c r="A7" s="1" t="s">
        <v>65</v>
      </c>
      <c r="B7" s="17">
        <f>+C7/30</f>
        <v>6501.38</v>
      </c>
      <c r="C7" s="55">
        <v>195041.4</v>
      </c>
      <c r="D7" s="56"/>
      <c r="E7" s="18"/>
    </row>
    <row r="8" spans="1:6" ht="31.5" customHeight="1" x14ac:dyDescent="0.35">
      <c r="A8" s="1" t="s">
        <v>65</v>
      </c>
      <c r="B8" s="17">
        <f>+C8/30</f>
        <v>866.85</v>
      </c>
      <c r="C8" s="55">
        <f>+C3</f>
        <v>26005.5</v>
      </c>
      <c r="D8" s="56"/>
      <c r="E8" s="18"/>
      <c r="F8" s="18"/>
    </row>
    <row r="9" spans="1:6" x14ac:dyDescent="0.35">
      <c r="B9" s="57"/>
      <c r="C9" s="57"/>
    </row>
    <row r="10" spans="1:6" x14ac:dyDescent="0.35">
      <c r="A10" s="46" t="s">
        <v>61</v>
      </c>
      <c r="B10" s="46"/>
      <c r="C10" s="46"/>
      <c r="D10" s="46"/>
    </row>
    <row r="11" spans="1:6" x14ac:dyDescent="0.35">
      <c r="A11" s="5" t="s">
        <v>18</v>
      </c>
      <c r="B11" s="52" t="s">
        <v>19</v>
      </c>
      <c r="C11" s="52"/>
      <c r="D11" s="52"/>
    </row>
    <row r="12" spans="1:6" x14ac:dyDescent="0.35">
      <c r="A12" s="4" t="s">
        <v>62</v>
      </c>
      <c r="B12" s="53" t="s">
        <v>91</v>
      </c>
      <c r="C12" s="53"/>
      <c r="D12" s="53"/>
      <c r="E12" s="39"/>
    </row>
    <row r="13" spans="1:6" x14ac:dyDescent="0.35">
      <c r="A13" s="4" t="s">
        <v>63</v>
      </c>
      <c r="B13" s="53" t="s">
        <v>91</v>
      </c>
      <c r="C13" s="53"/>
      <c r="D13" s="53"/>
      <c r="E13" s="39"/>
    </row>
    <row r="15" spans="1:6" x14ac:dyDescent="0.35">
      <c r="A15" s="46" t="s">
        <v>64</v>
      </c>
      <c r="B15" s="46"/>
      <c r="C15" s="46"/>
      <c r="D15" s="46"/>
    </row>
    <row r="16" spans="1:6" x14ac:dyDescent="0.35">
      <c r="A16" s="5" t="s">
        <v>20</v>
      </c>
      <c r="B16" s="52" t="s">
        <v>21</v>
      </c>
      <c r="C16" s="52"/>
      <c r="D16" s="52"/>
    </row>
    <row r="17" spans="1:4" x14ac:dyDescent="0.35">
      <c r="A17" s="2" t="s">
        <v>66</v>
      </c>
      <c r="B17" s="54">
        <v>0.15</v>
      </c>
      <c r="C17" s="54"/>
      <c r="D17" s="54"/>
    </row>
    <row r="18" spans="1:4" x14ac:dyDescent="0.35">
      <c r="A18" s="2" t="s">
        <v>67</v>
      </c>
      <c r="B18" s="54">
        <v>0.2</v>
      </c>
      <c r="C18" s="54"/>
      <c r="D18" s="54"/>
    </row>
    <row r="19" spans="1:4" x14ac:dyDescent="0.35">
      <c r="A19" s="2" t="s">
        <v>68</v>
      </c>
      <c r="B19" s="54">
        <v>0.27</v>
      </c>
      <c r="C19" s="54"/>
      <c r="D19" s="54"/>
    </row>
    <row r="20" spans="1:4" x14ac:dyDescent="0.35">
      <c r="A20" s="2" t="s">
        <v>69</v>
      </c>
      <c r="B20" s="54">
        <v>0.35</v>
      </c>
      <c r="C20" s="54"/>
      <c r="D20" s="54"/>
    </row>
    <row r="21" spans="1:4" x14ac:dyDescent="0.35">
      <c r="A21" s="2" t="s">
        <v>70</v>
      </c>
      <c r="B21" s="54">
        <v>0.4</v>
      </c>
      <c r="C21" s="54"/>
      <c r="D21" s="54"/>
    </row>
    <row r="22" spans="1:4" ht="16.5" customHeight="1" x14ac:dyDescent="0.35"/>
    <row r="23" spans="1:4" x14ac:dyDescent="0.35">
      <c r="A23" s="60" t="s">
        <v>52</v>
      </c>
      <c r="B23" s="19" t="s">
        <v>85</v>
      </c>
      <c r="C23" s="19" t="s">
        <v>51</v>
      </c>
      <c r="D23" s="19" t="s">
        <v>50</v>
      </c>
    </row>
    <row r="24" spans="1:4" ht="68" customHeight="1" x14ac:dyDescent="0.35">
      <c r="A24" s="58" t="s">
        <v>89</v>
      </c>
      <c r="B24" s="21">
        <v>240</v>
      </c>
      <c r="C24" s="29">
        <f>+B24*(1+D24)</f>
        <v>264</v>
      </c>
      <c r="D24" s="27">
        <v>0.1</v>
      </c>
    </row>
    <row r="25" spans="1:4" ht="89" customHeight="1" x14ac:dyDescent="0.35">
      <c r="A25" s="59" t="s">
        <v>90</v>
      </c>
      <c r="B25" s="38" t="s">
        <v>94</v>
      </c>
      <c r="C25" s="30">
        <v>0</v>
      </c>
      <c r="D25" s="27">
        <v>0</v>
      </c>
    </row>
    <row r="26" spans="1:4" ht="18" customHeight="1" x14ac:dyDescent="0.35">
      <c r="A26" s="59"/>
      <c r="B26" s="38"/>
      <c r="C26" s="64"/>
      <c r="D26" s="65"/>
    </row>
    <row r="27" spans="1:4" x14ac:dyDescent="0.35">
      <c r="A27" s="60" t="s">
        <v>53</v>
      </c>
      <c r="B27" s="19" t="s">
        <v>85</v>
      </c>
    </row>
    <row r="28" spans="1:4" ht="68" customHeight="1" x14ac:dyDescent="0.35">
      <c r="A28" s="58" t="s">
        <v>89</v>
      </c>
      <c r="B28" s="21">
        <v>240</v>
      </c>
    </row>
    <row r="29" spans="1:4" ht="89" customHeight="1" x14ac:dyDescent="0.35">
      <c r="A29" s="59" t="s">
        <v>90</v>
      </c>
      <c r="B29" s="38" t="s">
        <v>94</v>
      </c>
    </row>
    <row r="30" spans="1:4" ht="18" customHeight="1" x14ac:dyDescent="0.35">
      <c r="A30" s="59"/>
      <c r="B30" s="38"/>
    </row>
    <row r="31" spans="1:4" x14ac:dyDescent="0.35">
      <c r="A31" s="19" t="s">
        <v>92</v>
      </c>
      <c r="B31" s="19" t="s">
        <v>95</v>
      </c>
    </row>
    <row r="32" spans="1:4" ht="36" customHeight="1" x14ac:dyDescent="0.35">
      <c r="A32" s="61" t="s">
        <v>27</v>
      </c>
      <c r="B32" s="21">
        <v>126</v>
      </c>
    </row>
    <row r="33" spans="1:8" x14ac:dyDescent="0.35">
      <c r="A33" s="22"/>
      <c r="B33" s="22"/>
      <c r="C33" s="22"/>
      <c r="D33" s="23"/>
      <c r="E33" s="24"/>
      <c r="F33" s="25"/>
    </row>
    <row r="34" spans="1:8" x14ac:dyDescent="0.35">
      <c r="A34" s="40" t="s">
        <v>93</v>
      </c>
      <c r="B34" s="42"/>
      <c r="H34" s="18"/>
    </row>
    <row r="35" spans="1:8" x14ac:dyDescent="0.35">
      <c r="A35" s="15" t="s">
        <v>86</v>
      </c>
      <c r="B35" s="20">
        <v>9900</v>
      </c>
      <c r="H35" s="18"/>
    </row>
    <row r="36" spans="1:8" x14ac:dyDescent="0.35">
      <c r="A36" s="15" t="s">
        <v>87</v>
      </c>
      <c r="B36" s="20">
        <v>5700</v>
      </c>
      <c r="H36" s="18"/>
    </row>
    <row r="37" spans="1:8" x14ac:dyDescent="0.35">
      <c r="A37" s="15" t="s">
        <v>71</v>
      </c>
      <c r="B37" s="20">
        <v>2400</v>
      </c>
    </row>
    <row r="39" spans="1:8" x14ac:dyDescent="0.35">
      <c r="A39" s="46" t="s">
        <v>84</v>
      </c>
      <c r="B39" s="46"/>
    </row>
    <row r="40" spans="1:8" x14ac:dyDescent="0.35">
      <c r="A40" s="35" t="s">
        <v>96</v>
      </c>
      <c r="B40" s="62">
        <f>+D3*0.3</f>
        <v>6631.4009999999989</v>
      </c>
    </row>
    <row r="42" spans="1:8" x14ac:dyDescent="0.35">
      <c r="A42" s="47" t="s">
        <v>40</v>
      </c>
      <c r="B42" s="48"/>
      <c r="C42" s="48"/>
      <c r="D42" s="48"/>
    </row>
    <row r="43" spans="1:8" x14ac:dyDescent="0.35">
      <c r="A43" s="16" t="s">
        <v>44</v>
      </c>
      <c r="B43" s="10" t="s">
        <v>56</v>
      </c>
      <c r="C43" s="10" t="s">
        <v>45</v>
      </c>
      <c r="D43" s="10" t="s">
        <v>46</v>
      </c>
    </row>
    <row r="44" spans="1:8" x14ac:dyDescent="0.35">
      <c r="A44" s="15" t="s">
        <v>42</v>
      </c>
      <c r="B44" s="7">
        <v>1</v>
      </c>
      <c r="C44" s="7" t="s">
        <v>47</v>
      </c>
      <c r="D44" s="6" t="s">
        <v>48</v>
      </c>
    </row>
    <row r="45" spans="1:8" x14ac:dyDescent="0.35">
      <c r="A45" s="15" t="s">
        <v>41</v>
      </c>
      <c r="B45" s="7">
        <v>0.5</v>
      </c>
      <c r="C45" s="7" t="s">
        <v>47</v>
      </c>
      <c r="D45" s="6" t="s">
        <v>48</v>
      </c>
    </row>
    <row r="46" spans="1:8" x14ac:dyDescent="0.35">
      <c r="A46" s="15" t="s">
        <v>43</v>
      </c>
      <c r="B46" s="7">
        <v>1</v>
      </c>
      <c r="C46" s="7" t="s">
        <v>47</v>
      </c>
      <c r="D46" s="6" t="s">
        <v>48</v>
      </c>
    </row>
    <row r="47" spans="1:8" x14ac:dyDescent="0.35">
      <c r="A47" s="15" t="s">
        <v>49</v>
      </c>
      <c r="B47" s="7">
        <v>0.5</v>
      </c>
      <c r="C47" s="7" t="s">
        <v>47</v>
      </c>
      <c r="D47" s="6" t="s">
        <v>48</v>
      </c>
    </row>
    <row r="48" spans="1:8" x14ac:dyDescent="0.35">
      <c r="B48" s="33"/>
      <c r="C48" s="33"/>
      <c r="D48" s="25"/>
    </row>
    <row r="49" spans="1:6" x14ac:dyDescent="0.35">
      <c r="A49" s="47" t="s">
        <v>74</v>
      </c>
      <c r="B49" s="48"/>
      <c r="C49" s="48"/>
      <c r="D49" s="48"/>
    </row>
    <row r="50" spans="1:6" x14ac:dyDescent="0.35">
      <c r="A50" s="34" t="s">
        <v>44</v>
      </c>
      <c r="B50" s="49" t="s">
        <v>75</v>
      </c>
      <c r="C50" s="49"/>
      <c r="D50" s="63" t="s">
        <v>77</v>
      </c>
    </row>
    <row r="51" spans="1:6" x14ac:dyDescent="0.35">
      <c r="A51" s="35" t="s">
        <v>73</v>
      </c>
      <c r="B51" s="50" t="s">
        <v>76</v>
      </c>
      <c r="C51" s="50"/>
      <c r="D51" s="20">
        <f>+C3*0.3</f>
        <v>7801.65</v>
      </c>
    </row>
    <row r="53" spans="1:6" x14ac:dyDescent="0.35">
      <c r="A53" s="46" t="s">
        <v>28</v>
      </c>
      <c r="B53" s="46"/>
      <c r="C53" s="46"/>
      <c r="D53" s="46"/>
    </row>
    <row r="54" spans="1:6" x14ac:dyDescent="0.35">
      <c r="A54" s="13"/>
      <c r="B54" s="14"/>
      <c r="C54" s="8" t="s">
        <v>30</v>
      </c>
      <c r="D54" s="8" t="s">
        <v>31</v>
      </c>
    </row>
    <row r="55" spans="1:6" x14ac:dyDescent="0.35">
      <c r="A55" s="44" t="s">
        <v>72</v>
      </c>
      <c r="B55" s="45"/>
      <c r="C55" s="67" t="s">
        <v>94</v>
      </c>
      <c r="D55" s="20">
        <f>+C3*0.02</f>
        <v>520.11</v>
      </c>
    </row>
    <row r="56" spans="1:6" x14ac:dyDescent="0.35">
      <c r="A56" s="44" t="s">
        <v>29</v>
      </c>
      <c r="B56" s="45"/>
      <c r="C56" s="66" t="s">
        <v>97</v>
      </c>
      <c r="D56" s="20">
        <f>+C3*0.1</f>
        <v>2600.5500000000002</v>
      </c>
    </row>
    <row r="58" spans="1:6" x14ac:dyDescent="0.35">
      <c r="A58" s="40" t="s">
        <v>98</v>
      </c>
      <c r="B58" s="41"/>
      <c r="C58" s="41"/>
      <c r="D58" s="42"/>
    </row>
    <row r="59" spans="1:6" x14ac:dyDescent="0.35">
      <c r="A59" s="31"/>
      <c r="B59" s="14"/>
      <c r="C59" s="8" t="s">
        <v>30</v>
      </c>
      <c r="D59" s="8" t="s">
        <v>31</v>
      </c>
    </row>
    <row r="60" spans="1:6" ht="98.5" customHeight="1" x14ac:dyDescent="0.35">
      <c r="A60" s="43" t="s">
        <v>54</v>
      </c>
      <c r="B60" s="43"/>
      <c r="C60" s="26">
        <f>+C3/2</f>
        <v>13002.75</v>
      </c>
      <c r="D60" s="28" t="s">
        <v>55</v>
      </c>
    </row>
    <row r="62" spans="1:6" ht="60" x14ac:dyDescent="0.35">
      <c r="A62" s="36" t="s">
        <v>78</v>
      </c>
      <c r="B62" s="36" t="s">
        <v>79</v>
      </c>
      <c r="C62" s="36" t="s">
        <v>80</v>
      </c>
      <c r="D62" s="36" t="s">
        <v>81</v>
      </c>
      <c r="E62" s="36" t="s">
        <v>82</v>
      </c>
      <c r="F62" s="36" t="s">
        <v>83</v>
      </c>
    </row>
    <row r="63" spans="1:6" x14ac:dyDescent="0.35">
      <c r="A63" s="37">
        <v>45658</v>
      </c>
      <c r="B63" s="26">
        <v>26005.5</v>
      </c>
      <c r="C63" s="26">
        <v>22104.67</v>
      </c>
      <c r="D63" s="26">
        <v>22104.67</v>
      </c>
      <c r="E63" s="26">
        <f>+D63*0.15</f>
        <v>3315.7004999999995</v>
      </c>
      <c r="F63" s="26">
        <v>197.38</v>
      </c>
    </row>
    <row r="64" spans="1:6" x14ac:dyDescent="0.35">
      <c r="A64" s="37">
        <v>45716</v>
      </c>
      <c r="B64" s="26">
        <v>26005.5</v>
      </c>
      <c r="C64" s="26">
        <f>+C63+D64</f>
        <v>44209.34</v>
      </c>
      <c r="D64" s="26">
        <v>22104.67</v>
      </c>
      <c r="E64" s="26">
        <f t="shared" ref="E64:E69" si="0">+D64*0.15</f>
        <v>3315.7004999999995</v>
      </c>
      <c r="F64" s="26">
        <v>197.38</v>
      </c>
    </row>
    <row r="65" spans="1:6" x14ac:dyDescent="0.35">
      <c r="A65" s="37">
        <v>45747</v>
      </c>
      <c r="B65" s="26">
        <v>26005.5</v>
      </c>
      <c r="C65" s="26">
        <f t="shared" ref="C65:C74" si="1">+C64+D65</f>
        <v>66314.009999999995</v>
      </c>
      <c r="D65" s="26">
        <v>22104.67</v>
      </c>
      <c r="E65" s="26">
        <f t="shared" si="0"/>
        <v>3315.7004999999995</v>
      </c>
      <c r="F65" s="26">
        <v>197.38</v>
      </c>
    </row>
    <row r="66" spans="1:6" x14ac:dyDescent="0.35">
      <c r="A66" s="37">
        <v>45777</v>
      </c>
      <c r="B66" s="26">
        <v>26005.5</v>
      </c>
      <c r="C66" s="26">
        <f t="shared" si="1"/>
        <v>88418.68</v>
      </c>
      <c r="D66" s="26">
        <v>22104.67</v>
      </c>
      <c r="E66" s="26">
        <f t="shared" si="0"/>
        <v>3315.7004999999995</v>
      </c>
      <c r="F66" s="26">
        <v>197.38</v>
      </c>
    </row>
    <row r="67" spans="1:6" x14ac:dyDescent="0.35">
      <c r="A67" s="37">
        <v>45808</v>
      </c>
      <c r="B67" s="26">
        <v>26005.5</v>
      </c>
      <c r="C67" s="26">
        <f t="shared" si="1"/>
        <v>110523.34999999999</v>
      </c>
      <c r="D67" s="26">
        <v>22104.67</v>
      </c>
      <c r="E67" s="26">
        <f t="shared" si="0"/>
        <v>3315.7004999999995</v>
      </c>
      <c r="F67" s="26">
        <v>197.38</v>
      </c>
    </row>
    <row r="68" spans="1:6" x14ac:dyDescent="0.35">
      <c r="A68" s="37">
        <v>45838</v>
      </c>
      <c r="B68" s="26">
        <v>26005.5</v>
      </c>
      <c r="C68" s="26">
        <f t="shared" si="1"/>
        <v>132628.01999999999</v>
      </c>
      <c r="D68" s="26">
        <v>22104.67</v>
      </c>
      <c r="E68" s="26">
        <f t="shared" si="0"/>
        <v>3315.7004999999995</v>
      </c>
      <c r="F68" s="26">
        <v>197.38</v>
      </c>
    </row>
    <row r="69" spans="1:6" x14ac:dyDescent="0.35">
      <c r="A69" s="37">
        <v>45869</v>
      </c>
      <c r="B69" s="26">
        <v>26005.5</v>
      </c>
      <c r="C69" s="26">
        <f t="shared" si="1"/>
        <v>154732.69</v>
      </c>
      <c r="D69" s="26">
        <v>22104.67</v>
      </c>
      <c r="E69" s="26">
        <f t="shared" si="0"/>
        <v>3315.7004999999995</v>
      </c>
      <c r="F69" s="26">
        <v>197.38</v>
      </c>
    </row>
    <row r="70" spans="1:6" x14ac:dyDescent="0.35">
      <c r="A70" s="37">
        <v>45900</v>
      </c>
      <c r="B70" s="26">
        <v>26005.5</v>
      </c>
      <c r="C70" s="26">
        <f t="shared" si="1"/>
        <v>176837.36</v>
      </c>
      <c r="D70" s="26">
        <v>22104.67</v>
      </c>
      <c r="E70" s="26">
        <v>4257.57</v>
      </c>
      <c r="F70" s="26">
        <v>197.38</v>
      </c>
    </row>
    <row r="71" spans="1:6" x14ac:dyDescent="0.35">
      <c r="A71" s="37">
        <v>45930</v>
      </c>
      <c r="B71" s="26">
        <v>26005.5</v>
      </c>
      <c r="C71" s="26">
        <f t="shared" si="1"/>
        <v>198942.02999999997</v>
      </c>
      <c r="D71" s="26">
        <v>22104.67</v>
      </c>
      <c r="E71" s="26">
        <f>+D71*0.2</f>
        <v>4420.9340000000002</v>
      </c>
      <c r="F71" s="26">
        <v>197.38</v>
      </c>
    </row>
    <row r="72" spans="1:6" x14ac:dyDescent="0.35">
      <c r="A72" s="37">
        <v>45961</v>
      </c>
      <c r="B72" s="26">
        <v>26005.5</v>
      </c>
      <c r="C72" s="26">
        <f t="shared" si="1"/>
        <v>221046.69999999995</v>
      </c>
      <c r="D72" s="26">
        <v>22104.67</v>
      </c>
      <c r="E72" s="26">
        <f t="shared" ref="E72:E74" si="2">+D72*0.2</f>
        <v>4420.9340000000002</v>
      </c>
      <c r="F72" s="26">
        <v>197.38</v>
      </c>
    </row>
    <row r="73" spans="1:6" x14ac:dyDescent="0.35">
      <c r="A73" s="37">
        <v>45991</v>
      </c>
      <c r="B73" s="26">
        <v>26005.5</v>
      </c>
      <c r="C73" s="26">
        <f t="shared" si="1"/>
        <v>243151.36999999994</v>
      </c>
      <c r="D73" s="26">
        <v>22104.67</v>
      </c>
      <c r="E73" s="26">
        <f t="shared" si="2"/>
        <v>4420.9340000000002</v>
      </c>
      <c r="F73" s="26">
        <v>197.38</v>
      </c>
    </row>
    <row r="74" spans="1:6" x14ac:dyDescent="0.35">
      <c r="A74" s="37">
        <v>46022</v>
      </c>
      <c r="B74" s="26">
        <v>26005.5</v>
      </c>
      <c r="C74" s="26">
        <f t="shared" si="1"/>
        <v>265256.03999999992</v>
      </c>
      <c r="D74" s="26">
        <v>22104.67</v>
      </c>
      <c r="E74" s="26">
        <f t="shared" si="2"/>
        <v>4420.9340000000002</v>
      </c>
      <c r="F74" s="26">
        <v>197.38</v>
      </c>
    </row>
    <row r="76" spans="1:6" ht="16" thickBot="1" x14ac:dyDescent="0.4">
      <c r="A76" s="47" t="s">
        <v>32</v>
      </c>
      <c r="B76" s="48"/>
      <c r="C76" s="48"/>
    </row>
    <row r="77" spans="1:6" ht="16" thickBot="1" x14ac:dyDescent="0.4">
      <c r="A77" s="9" t="s">
        <v>33</v>
      </c>
      <c r="B77" s="9" t="s">
        <v>34</v>
      </c>
      <c r="C77" s="9" t="s">
        <v>35</v>
      </c>
    </row>
    <row r="78" spans="1:6" ht="16" thickBot="1" x14ac:dyDescent="0.4">
      <c r="A78" s="11" t="s">
        <v>36</v>
      </c>
      <c r="B78" s="12">
        <v>0.14000000000000001</v>
      </c>
      <c r="C78" s="32">
        <v>7.4999999999999997E-2</v>
      </c>
    </row>
    <row r="79" spans="1:6" ht="16" thickBot="1" x14ac:dyDescent="0.4">
      <c r="A79" s="11" t="s">
        <v>37</v>
      </c>
      <c r="B79" s="12">
        <v>0.01</v>
      </c>
      <c r="C79" s="12">
        <v>0</v>
      </c>
    </row>
    <row r="80" spans="1:6" ht="16" thickBot="1" x14ac:dyDescent="0.4">
      <c r="A80" s="11" t="s">
        <v>38</v>
      </c>
      <c r="B80" s="32">
        <v>0.20749999999999999</v>
      </c>
      <c r="C80" s="32">
        <v>0.2475</v>
      </c>
    </row>
    <row r="81" spans="1:4" ht="16" thickBot="1" x14ac:dyDescent="0.4">
      <c r="A81" s="11" t="s">
        <v>39</v>
      </c>
      <c r="B81" s="12">
        <v>0.02</v>
      </c>
      <c r="C81" s="12">
        <v>0</v>
      </c>
    </row>
    <row r="83" spans="1:4" x14ac:dyDescent="0.35">
      <c r="A83" s="46" t="s">
        <v>22</v>
      </c>
      <c r="B83" s="46"/>
      <c r="C83" s="46"/>
      <c r="D83" s="46"/>
    </row>
    <row r="84" spans="1:4" x14ac:dyDescent="0.35">
      <c r="A84" s="5" t="s">
        <v>23</v>
      </c>
      <c r="B84" s="52" t="s">
        <v>24</v>
      </c>
      <c r="C84" s="52"/>
      <c r="D84" s="52"/>
    </row>
    <row r="85" spans="1:4" x14ac:dyDescent="0.35">
      <c r="A85" s="2" t="s">
        <v>3</v>
      </c>
      <c r="B85" s="51" t="s">
        <v>4</v>
      </c>
      <c r="C85" s="51"/>
      <c r="D85" s="51"/>
    </row>
    <row r="86" spans="1:4" x14ac:dyDescent="0.35">
      <c r="A86" s="2" t="s">
        <v>5</v>
      </c>
      <c r="B86" s="51" t="s">
        <v>6</v>
      </c>
      <c r="C86" s="51"/>
      <c r="D86" s="51"/>
    </row>
    <row r="87" spans="1:4" x14ac:dyDescent="0.35">
      <c r="A87" s="2" t="s">
        <v>7</v>
      </c>
      <c r="B87" s="51" t="s">
        <v>8</v>
      </c>
      <c r="C87" s="51"/>
      <c r="D87" s="51"/>
    </row>
    <row r="89" spans="1:4" x14ac:dyDescent="0.35">
      <c r="A89" s="46" t="s">
        <v>9</v>
      </c>
      <c r="B89" s="46"/>
      <c r="C89" s="46"/>
      <c r="D89" s="46"/>
    </row>
    <row r="90" spans="1:4" x14ac:dyDescent="0.35">
      <c r="A90" s="2" t="s">
        <v>10</v>
      </c>
      <c r="B90" s="51" t="s">
        <v>11</v>
      </c>
      <c r="C90" s="51"/>
      <c r="D90" s="51"/>
    </row>
    <row r="91" spans="1:4" x14ac:dyDescent="0.35">
      <c r="A91" s="2" t="s">
        <v>12</v>
      </c>
      <c r="B91" s="51" t="s">
        <v>13</v>
      </c>
      <c r="C91" s="51"/>
      <c r="D91" s="51"/>
    </row>
    <row r="92" spans="1:4" x14ac:dyDescent="0.35">
      <c r="A92" s="2" t="s">
        <v>14</v>
      </c>
      <c r="B92" s="51" t="s">
        <v>15</v>
      </c>
      <c r="C92" s="51"/>
      <c r="D92" s="51"/>
    </row>
    <row r="93" spans="1:4" x14ac:dyDescent="0.35">
      <c r="A93" s="2" t="s">
        <v>16</v>
      </c>
      <c r="B93" s="51" t="s">
        <v>17</v>
      </c>
      <c r="C93" s="51"/>
      <c r="D93" s="51"/>
    </row>
  </sheetData>
  <autoFilter ref="A1:F60" xr:uid="{00000000-0001-0000-0000-000000000000}">
    <filterColumn colId="0" showButton="0"/>
    <filterColumn colId="1" showButton="0"/>
    <filterColumn colId="2" showButton="0"/>
  </autoFilter>
  <mergeCells count="39">
    <mergeCell ref="A58:D58"/>
    <mergeCell ref="A60:B60"/>
    <mergeCell ref="A39:B39"/>
    <mergeCell ref="A49:D49"/>
    <mergeCell ref="B50:C50"/>
    <mergeCell ref="B51:C51"/>
    <mergeCell ref="A53:D53"/>
    <mergeCell ref="A55:B55"/>
    <mergeCell ref="A56:B56"/>
    <mergeCell ref="B91:D91"/>
    <mergeCell ref="B92:D92"/>
    <mergeCell ref="B93:D93"/>
    <mergeCell ref="A34:B34"/>
    <mergeCell ref="A76:C76"/>
    <mergeCell ref="A42:D42"/>
    <mergeCell ref="B84:D84"/>
    <mergeCell ref="B85:D85"/>
    <mergeCell ref="B86:D86"/>
    <mergeCell ref="B87:D87"/>
    <mergeCell ref="A89:D89"/>
    <mergeCell ref="B90:D90"/>
    <mergeCell ref="B17:D17"/>
    <mergeCell ref="B18:D18"/>
    <mergeCell ref="B19:D19"/>
    <mergeCell ref="B20:D20"/>
    <mergeCell ref="B21:D21"/>
    <mergeCell ref="A83:D83"/>
    <mergeCell ref="A10:D10"/>
    <mergeCell ref="B11:D11"/>
    <mergeCell ref="B12:D12"/>
    <mergeCell ref="B13:D13"/>
    <mergeCell ref="A15:D15"/>
    <mergeCell ref="B16:D16"/>
    <mergeCell ref="A1:D1"/>
    <mergeCell ref="A5:D5"/>
    <mergeCell ref="C6:D6"/>
    <mergeCell ref="C7:D7"/>
    <mergeCell ref="C8:D8"/>
    <mergeCell ref="B9:C9"/>
  </mergeCells>
  <pageMargins left="0.51181102362204722" right="0.51181102362204722" top="0.35433070866141736" bottom="0.35433070866141736" header="0.31496062992125984" footer="0.31496062992125984"/>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Bordro Parametreleri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Serap Geyik (NAZALI)</dc:creator>
  <cp:lastModifiedBy>Serap Geyik (NAZALI-TR)</cp:lastModifiedBy>
  <cp:lastPrinted>2024-12-31T12:12:54Z</cp:lastPrinted>
  <dcterms:created xsi:type="dcterms:W3CDTF">2019-01-09T07:24:57Z</dcterms:created>
  <dcterms:modified xsi:type="dcterms:W3CDTF">2024-12-31T12:23:39Z</dcterms:modified>
</cp:coreProperties>
</file>